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07535d88af5e4f2f/Data/Raul_Data/Fachhochschule/Datenanalyse/GRETL/"/>
    </mc:Choice>
  </mc:AlternateContent>
  <bookViews>
    <workbookView xWindow="0" yWindow="0" windowWidth="21570" windowHeight="12615"/>
  </bookViews>
  <sheets>
    <sheet name="Thermostat (3)" sheetId="1" r:id="rId1"/>
  </sheets>
  <externalReferences>
    <externalReference r:id="rId2"/>
  </externalReferences>
  <definedNames>
    <definedName name="solver_adj" localSheetId="0" hidden="1">'Thermostat (3)'!#REF!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'Thermostat (3)'!#REF!</definedName>
    <definedName name="solver_lhs2" localSheetId="0" hidden="1">'Thermostat (3)'!#REF!</definedName>
    <definedName name="solver_lhs3" localSheetId="0" hidden="1">'Thermostat (3)'!#REF!</definedName>
    <definedName name="solver_lhs4" localSheetId="0" hidden="1">'Thermostat (3)'!#REF!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'Thermostat (3)'!#REF!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1</definedName>
    <definedName name="solver_rhs2" localSheetId="0" hidden="1">0</definedName>
    <definedName name="solver_rhs3" localSheetId="0" hidden="1">1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C7" i="1"/>
  <c r="D7" i="1"/>
  <c r="C6" i="1"/>
  <c r="F6" i="1"/>
  <c r="G6" i="1" s="1"/>
  <c r="C3" i="1"/>
  <c r="E7" i="1" l="1"/>
  <c r="F7" i="1" s="1"/>
  <c r="G7" i="1" s="1"/>
  <c r="C8" i="1" l="1"/>
  <c r="D8" i="1" s="1"/>
  <c r="E8" i="1" l="1"/>
  <c r="F8" i="1" s="1"/>
  <c r="G8" i="1" s="1"/>
  <c r="E9" i="1"/>
  <c r="F9" i="1" s="1"/>
  <c r="G9" i="1" s="1"/>
  <c r="C9" i="1" l="1"/>
  <c r="D9" i="1" s="1"/>
  <c r="E10" i="1" l="1"/>
  <c r="F10" i="1" s="1"/>
  <c r="G10" i="1" s="1"/>
  <c r="C10" i="1" l="1"/>
  <c r="D10" i="1" s="1"/>
  <c r="C11" i="1" l="1"/>
  <c r="D11" i="1" s="1"/>
  <c r="E11" i="1"/>
  <c r="F11" i="1" s="1"/>
  <c r="G11" i="1" s="1"/>
  <c r="E12" i="1" l="1"/>
  <c r="F12" i="1" s="1"/>
  <c r="G12" i="1" s="1"/>
  <c r="C12" i="1"/>
  <c r="D12" i="1" s="1"/>
  <c r="C13" i="1" l="1"/>
  <c r="D13" i="1" s="1"/>
  <c r="E13" i="1"/>
  <c r="F13" i="1" s="1"/>
  <c r="G13" i="1" s="1"/>
  <c r="C14" i="1" l="1"/>
  <c r="D14" i="1" s="1"/>
  <c r="E14" i="1"/>
  <c r="F14" i="1" s="1"/>
  <c r="G14" i="1" s="1"/>
  <c r="C15" i="1" l="1"/>
  <c r="D15" i="1" s="1"/>
  <c r="E16" i="1" l="1"/>
  <c r="F16" i="1" s="1"/>
  <c r="G16" i="1" s="1"/>
  <c r="E15" i="1"/>
  <c r="F15" i="1" s="1"/>
  <c r="G15" i="1" s="1"/>
  <c r="C16" i="1" l="1"/>
  <c r="D16" i="1" s="1"/>
  <c r="E17" i="1"/>
  <c r="F17" i="1" s="1"/>
  <c r="G17" i="1" s="1"/>
  <c r="C17" i="1" l="1"/>
  <c r="D17" i="1" s="1"/>
  <c r="E18" i="1" s="1"/>
  <c r="F18" i="1" s="1"/>
  <c r="G18" i="1" s="1"/>
  <c r="C18" i="1" l="1"/>
  <c r="D18" i="1" s="1"/>
  <c r="C19" i="1" l="1"/>
  <c r="D19" i="1" s="1"/>
  <c r="E19" i="1"/>
  <c r="F19" i="1" s="1"/>
  <c r="G19" i="1" s="1"/>
  <c r="E20" i="1" l="1"/>
  <c r="F20" i="1" s="1"/>
  <c r="G20" i="1" s="1"/>
  <c r="C20" i="1"/>
  <c r="D20" i="1" s="1"/>
  <c r="C21" i="1" l="1"/>
  <c r="D21" i="1" s="1"/>
  <c r="E21" i="1"/>
  <c r="F21" i="1" s="1"/>
  <c r="G21" i="1" s="1"/>
  <c r="E22" i="1" l="1"/>
  <c r="F22" i="1" s="1"/>
  <c r="G22" i="1" s="1"/>
  <c r="C22" i="1" l="1"/>
  <c r="D22" i="1" s="1"/>
  <c r="E23" i="1" l="1"/>
  <c r="F23" i="1" s="1"/>
  <c r="G23" i="1" s="1"/>
  <c r="C23" i="1"/>
  <c r="D23" i="1" s="1"/>
  <c r="C24" i="1" l="1"/>
  <c r="D24" i="1" s="1"/>
  <c r="E24" i="1"/>
  <c r="F24" i="1" s="1"/>
  <c r="G24" i="1" s="1"/>
  <c r="C25" i="1" l="1"/>
  <c r="E25" i="1"/>
  <c r="F25" i="1" s="1"/>
  <c r="G25" i="1" s="1"/>
  <c r="E26" i="1" l="1"/>
  <c r="F26" i="1" s="1"/>
  <c r="G26" i="1" s="1"/>
  <c r="D25" i="1"/>
  <c r="C26" i="1"/>
  <c r="D26" i="1" s="1"/>
  <c r="C27" i="1" l="1"/>
  <c r="D27" i="1" s="1"/>
  <c r="E27" i="1"/>
  <c r="F27" i="1" s="1"/>
  <c r="G27" i="1" s="1"/>
  <c r="C28" i="1" l="1"/>
  <c r="D28" i="1" s="1"/>
  <c r="E28" i="1" l="1"/>
  <c r="F28" i="1" s="1"/>
  <c r="G28" i="1" s="1"/>
  <c r="E29" i="1"/>
  <c r="F29" i="1" s="1"/>
  <c r="G29" i="1" s="1"/>
  <c r="C29" i="1" l="1"/>
  <c r="D29" i="1" s="1"/>
  <c r="C30" i="1" l="1"/>
  <c r="D30" i="1" s="1"/>
  <c r="E30" i="1"/>
  <c r="F30" i="1" s="1"/>
  <c r="G30" i="1" s="1"/>
  <c r="E31" i="1" l="1"/>
  <c r="F31" i="1" s="1"/>
  <c r="G31" i="1" s="1"/>
  <c r="C31" i="1" l="1"/>
  <c r="D31" i="1" s="1"/>
  <c r="E32" i="1" l="1"/>
  <c r="F32" i="1" s="1"/>
  <c r="G32" i="1" s="1"/>
  <c r="C32" i="1"/>
  <c r="D32" i="1" s="1"/>
  <c r="C33" i="1" l="1"/>
  <c r="D33" i="1" s="1"/>
  <c r="E33" i="1"/>
  <c r="F33" i="1" s="1"/>
  <c r="G33" i="1" s="1"/>
  <c r="E34" i="1" l="1"/>
  <c r="F34" i="1" s="1"/>
  <c r="G34" i="1" s="1"/>
  <c r="C34" i="1"/>
  <c r="D34" i="1" s="1"/>
  <c r="C35" i="1" l="1"/>
  <c r="D35" i="1" s="1"/>
  <c r="C36" i="1" l="1"/>
  <c r="D36" i="1" s="1"/>
  <c r="E35" i="1"/>
  <c r="F35" i="1" s="1"/>
  <c r="G35" i="1" s="1"/>
  <c r="E36" i="1" l="1"/>
  <c r="F36" i="1" s="1"/>
  <c r="G36" i="1" s="1"/>
  <c r="E37" i="1"/>
  <c r="F37" i="1" s="1"/>
  <c r="G37" i="1" s="1"/>
  <c r="C37" i="1" l="1"/>
  <c r="D37" i="1" s="1"/>
  <c r="E38" i="1" l="1"/>
  <c r="F38" i="1" s="1"/>
  <c r="G38" i="1" s="1"/>
  <c r="C38" i="1"/>
  <c r="D38" i="1" s="1"/>
  <c r="E39" i="1"/>
  <c r="F39" i="1" s="1"/>
  <c r="G39" i="1" s="1"/>
  <c r="C39" i="1" l="1"/>
  <c r="D39" i="1" s="1"/>
  <c r="C40" i="1" l="1"/>
  <c r="D40" i="1" s="1"/>
  <c r="E40" i="1" l="1"/>
  <c r="F40" i="1" s="1"/>
  <c r="G40" i="1" s="1"/>
  <c r="C41" i="1"/>
  <c r="D41" i="1" s="1"/>
  <c r="E41" i="1" l="1"/>
  <c r="F41" i="1" s="1"/>
  <c r="G41" i="1" s="1"/>
  <c r="C42" i="1"/>
  <c r="D42" i="1" s="1"/>
  <c r="E43" i="1" l="1"/>
  <c r="F43" i="1" s="1"/>
  <c r="G43" i="1" s="1"/>
  <c r="E42" i="1"/>
  <c r="F42" i="1" s="1"/>
  <c r="G42" i="1" s="1"/>
  <c r="C43" i="1" l="1"/>
  <c r="D43" i="1" s="1"/>
  <c r="C44" i="1" l="1"/>
  <c r="D44" i="1" s="1"/>
  <c r="E44" i="1" l="1"/>
  <c r="F44" i="1" s="1"/>
  <c r="G44" i="1" s="1"/>
  <c r="C45" i="1"/>
  <c r="D45" i="1" s="1"/>
  <c r="E45" i="1"/>
  <c r="F45" i="1" s="1"/>
  <c r="G45" i="1" s="1"/>
  <c r="E46" i="1" l="1"/>
  <c r="F46" i="1" s="1"/>
  <c r="G46" i="1" s="1"/>
  <c r="C46" i="1" l="1"/>
  <c r="D46" i="1" s="1"/>
  <c r="E47" i="1" l="1"/>
  <c r="F47" i="1" s="1"/>
  <c r="G47" i="1" s="1"/>
  <c r="C47" i="1" l="1"/>
  <c r="D47" i="1" s="1"/>
  <c r="C48" i="1" l="1"/>
  <c r="D48" i="1" s="1"/>
  <c r="E48" i="1"/>
  <c r="F48" i="1" s="1"/>
  <c r="G48" i="1" s="1"/>
  <c r="E49" i="1" l="1"/>
  <c r="F49" i="1" s="1"/>
  <c r="G49" i="1" s="1"/>
  <c r="C49" i="1"/>
  <c r="E50" i="1" l="1"/>
  <c r="F50" i="1" s="1"/>
  <c r="G50" i="1" s="1"/>
  <c r="D49" i="1"/>
  <c r="C50" i="1"/>
  <c r="D50" i="1" s="1"/>
  <c r="C51" i="1" l="1"/>
  <c r="D51" i="1" s="1"/>
  <c r="E51" i="1"/>
  <c r="F51" i="1" s="1"/>
  <c r="G51" i="1" s="1"/>
  <c r="C52" i="1" l="1"/>
  <c r="D52" i="1" s="1"/>
  <c r="C53" i="1" l="1"/>
  <c r="D53" i="1" s="1"/>
  <c r="E53" i="1"/>
  <c r="F53" i="1" s="1"/>
  <c r="G53" i="1" s="1"/>
  <c r="E52" i="1"/>
  <c r="F52" i="1" s="1"/>
  <c r="G52" i="1" s="1"/>
  <c r="C54" i="1" l="1"/>
  <c r="D54" i="1" s="1"/>
  <c r="C55" i="1" l="1"/>
  <c r="D55" i="1" s="1"/>
  <c r="E55" i="1"/>
  <c r="F55" i="1" s="1"/>
  <c r="G55" i="1" s="1"/>
  <c r="E54" i="1"/>
  <c r="F54" i="1" s="1"/>
  <c r="G54" i="1" s="1"/>
  <c r="C56" i="1" l="1"/>
  <c r="D56" i="1" s="1"/>
  <c r="C57" i="1" l="1"/>
  <c r="D57" i="1" s="1"/>
  <c r="E56" i="1"/>
  <c r="F56" i="1" s="1"/>
  <c r="G56" i="1" s="1"/>
  <c r="E57" i="1"/>
  <c r="F57" i="1" s="1"/>
  <c r="G57" i="1" s="1"/>
  <c r="E2" i="1" s="1"/>
  <c r="F2" i="1" s="1"/>
  <c r="G2" i="1" s="1"/>
</calcChain>
</file>

<file path=xl/sharedStrings.xml><?xml version="1.0" encoding="utf-8"?>
<sst xmlns="http://schemas.openxmlformats.org/spreadsheetml/2006/main" count="11" uniqueCount="11">
  <si>
    <t>n</t>
  </si>
  <si>
    <t>a</t>
  </si>
  <si>
    <t>g</t>
  </si>
  <si>
    <t>SSE</t>
  </si>
  <si>
    <t>MSE</t>
  </si>
  <si>
    <t xml:space="preserve">s </t>
  </si>
  <si>
    <r>
      <t>y</t>
    </r>
    <r>
      <rPr>
        <vertAlign val="subscript"/>
        <sz val="11"/>
        <color rgb="FF0000FF"/>
        <rFont val="Arial"/>
        <family val="2"/>
      </rPr>
      <t>t</t>
    </r>
  </si>
  <si>
    <r>
      <t>L</t>
    </r>
    <r>
      <rPr>
        <vertAlign val="subscript"/>
        <sz val="11"/>
        <color theme="1"/>
        <rFont val="Arial"/>
        <family val="2"/>
      </rPr>
      <t>t</t>
    </r>
  </si>
  <si>
    <r>
      <t>b</t>
    </r>
    <r>
      <rPr>
        <vertAlign val="subscript"/>
        <sz val="11"/>
        <color rgb="FF6600CC"/>
        <rFont val="Arial"/>
        <family val="2"/>
      </rPr>
      <t>t</t>
    </r>
  </si>
  <si>
    <r>
      <t>e</t>
    </r>
    <r>
      <rPr>
        <vertAlign val="subscript"/>
        <sz val="11"/>
        <color theme="1"/>
        <rFont val="Arial"/>
        <family val="2"/>
      </rPr>
      <t>t</t>
    </r>
  </si>
  <si>
    <t>starting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</si>
</sst>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rgb="FF0000FF"/>
      <name val="Arial"/>
      <family val="2"/>
    </font>
    <font>
      <vertAlign val="subscript"/>
      <sz val="11"/>
      <color rgb="FF0000FF"/>
      <name val="Arial"/>
      <family val="2"/>
    </font>
    <font>
      <vertAlign val="subscript"/>
      <sz val="11"/>
      <color theme="1"/>
      <name val="Arial"/>
      <family val="2"/>
    </font>
    <font>
      <sz val="11"/>
      <color rgb="FF6600CC"/>
      <name val="Arial"/>
      <family val="2"/>
    </font>
    <font>
      <vertAlign val="subscript"/>
      <sz val="11"/>
      <color rgb="FF6600CC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66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0" applyFont="1"/>
    <xf numFmtId="164" fontId="2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/>
    <xf numFmtId="165" fontId="10" fillId="0" borderId="0" xfId="0" applyNumberFormat="1" applyFont="1" applyBorder="1"/>
    <xf numFmtId="0" fontId="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Thermostat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31209823356184E-2"/>
          <c:y val="0.1629434658543529"/>
          <c:w val="0.87703203458162937"/>
          <c:h val="0.73514210590220064"/>
        </c:manualLayout>
      </c:layout>
      <c:scatterChart>
        <c:scatterStyle val="smoothMarker"/>
        <c:varyColors val="0"/>
        <c:ser>
          <c:idx val="0"/>
          <c:order val="0"/>
          <c:tx>
            <c:v>yt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'Thermostat (3)'!$B$6:$B$57</c:f>
              <c:numCache>
                <c:formatCode>General</c:formatCode>
                <c:ptCount val="52"/>
                <c:pt idx="0">
                  <c:v>206</c:v>
                </c:pt>
                <c:pt idx="1">
                  <c:v>245</c:v>
                </c:pt>
                <c:pt idx="2">
                  <c:v>185</c:v>
                </c:pt>
                <c:pt idx="3">
                  <c:v>169</c:v>
                </c:pt>
                <c:pt idx="4">
                  <c:v>162</c:v>
                </c:pt>
                <c:pt idx="5">
                  <c:v>177</c:v>
                </c:pt>
                <c:pt idx="6">
                  <c:v>207</c:v>
                </c:pt>
                <c:pt idx="7">
                  <c:v>216</c:v>
                </c:pt>
                <c:pt idx="8">
                  <c:v>193</c:v>
                </c:pt>
                <c:pt idx="9">
                  <c:v>230</c:v>
                </c:pt>
                <c:pt idx="10">
                  <c:v>212</c:v>
                </c:pt>
                <c:pt idx="11">
                  <c:v>192</c:v>
                </c:pt>
                <c:pt idx="12">
                  <c:v>162</c:v>
                </c:pt>
                <c:pt idx="13">
                  <c:v>189</c:v>
                </c:pt>
                <c:pt idx="14">
                  <c:v>244</c:v>
                </c:pt>
                <c:pt idx="15">
                  <c:v>209</c:v>
                </c:pt>
                <c:pt idx="16">
                  <c:v>207</c:v>
                </c:pt>
                <c:pt idx="17">
                  <c:v>211</c:v>
                </c:pt>
                <c:pt idx="18">
                  <c:v>210</c:v>
                </c:pt>
                <c:pt idx="19">
                  <c:v>173</c:v>
                </c:pt>
                <c:pt idx="20">
                  <c:v>194</c:v>
                </c:pt>
                <c:pt idx="21">
                  <c:v>234</c:v>
                </c:pt>
                <c:pt idx="22">
                  <c:v>156</c:v>
                </c:pt>
                <c:pt idx="23">
                  <c:v>206</c:v>
                </c:pt>
                <c:pt idx="24">
                  <c:v>188</c:v>
                </c:pt>
                <c:pt idx="25">
                  <c:v>162</c:v>
                </c:pt>
                <c:pt idx="26">
                  <c:v>172</c:v>
                </c:pt>
                <c:pt idx="27">
                  <c:v>210</c:v>
                </c:pt>
                <c:pt idx="28">
                  <c:v>205</c:v>
                </c:pt>
                <c:pt idx="29">
                  <c:v>244</c:v>
                </c:pt>
                <c:pt idx="30">
                  <c:v>218</c:v>
                </c:pt>
                <c:pt idx="31">
                  <c:v>182</c:v>
                </c:pt>
                <c:pt idx="32">
                  <c:v>206</c:v>
                </c:pt>
                <c:pt idx="33">
                  <c:v>211</c:v>
                </c:pt>
                <c:pt idx="34">
                  <c:v>273</c:v>
                </c:pt>
                <c:pt idx="35">
                  <c:v>248</c:v>
                </c:pt>
                <c:pt idx="36">
                  <c:v>262</c:v>
                </c:pt>
                <c:pt idx="37">
                  <c:v>258</c:v>
                </c:pt>
                <c:pt idx="38">
                  <c:v>233</c:v>
                </c:pt>
                <c:pt idx="39">
                  <c:v>255</c:v>
                </c:pt>
                <c:pt idx="40">
                  <c:v>303</c:v>
                </c:pt>
                <c:pt idx="41">
                  <c:v>282</c:v>
                </c:pt>
                <c:pt idx="42">
                  <c:v>291</c:v>
                </c:pt>
                <c:pt idx="43">
                  <c:v>280</c:v>
                </c:pt>
                <c:pt idx="44">
                  <c:v>255</c:v>
                </c:pt>
                <c:pt idx="45">
                  <c:v>312</c:v>
                </c:pt>
                <c:pt idx="46">
                  <c:v>296</c:v>
                </c:pt>
                <c:pt idx="47">
                  <c:v>307</c:v>
                </c:pt>
                <c:pt idx="48">
                  <c:v>281</c:v>
                </c:pt>
                <c:pt idx="49">
                  <c:v>308</c:v>
                </c:pt>
                <c:pt idx="50">
                  <c:v>280</c:v>
                </c:pt>
                <c:pt idx="51">
                  <c:v>345</c:v>
                </c:pt>
              </c:numCache>
            </c:numRef>
          </c:yVal>
          <c:smooth val="1"/>
        </c:ser>
        <c:ser>
          <c:idx val="1"/>
          <c:order val="1"/>
          <c:tx>
            <c:v>a=0.2 und g=0.1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'Thermostat (3)'!$A$6:$A$57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'Thermostat (3)'!$E$6:$E$57</c:f>
              <c:numCache>
                <c:formatCode>0.0000</c:formatCode>
                <c:ptCount val="52"/>
                <c:pt idx="0" formatCode="General">
                  <c:v>168.72067999999999</c:v>
                </c:pt>
                <c:pt idx="1">
                  <c:v>179.24681039999999</c:v>
                </c:pt>
                <c:pt idx="2" formatCode="General">
                  <c:v>196.78277851199999</c:v>
                </c:pt>
                <c:pt idx="3" formatCode="General">
                  <c:v>198.57589743136</c:v>
                </c:pt>
                <c:pt idx="4" formatCode="General">
                  <c:v>196.21887461822084</c:v>
                </c:pt>
                <c:pt idx="5" formatCode="General">
                  <c:v>192.24887887534507</c:v>
                </c:pt>
                <c:pt idx="6" formatCode="General">
                  <c:v>191.76790470353754</c:v>
                </c:pt>
                <c:pt idx="7" formatCode="General">
                  <c:v>197.68776727202078</c:v>
                </c:pt>
                <c:pt idx="8" formatCode="General">
                  <c:v>204.58990198136695</c:v>
                </c:pt>
                <c:pt idx="9" formatCode="General">
                  <c:v>205.27981170921655</c:v>
                </c:pt>
                <c:pt idx="10" formatCode="General">
                  <c:v>213.72614325731189</c:v>
                </c:pt>
                <c:pt idx="11" formatCode="General">
                  <c:v>216.84868563064197</c:v>
                </c:pt>
                <c:pt idx="12" formatCode="General">
                  <c:v>214.84974581669317</c:v>
                </c:pt>
                <c:pt idx="13" formatCode="General">
                  <c:v>206.19359904920029</c:v>
                </c:pt>
                <c:pt idx="14" formatCode="General">
                  <c:v>204.32480965422198</c:v>
                </c:pt>
                <c:pt idx="15" formatCode="General">
                  <c:v>214.6232819451549</c:v>
                </c:pt>
                <c:pt idx="16" formatCode="General">
                  <c:v>215.74959413899813</c:v>
                </c:pt>
                <c:pt idx="17" formatCode="General">
                  <c:v>216.07565201129276</c:v>
                </c:pt>
                <c:pt idx="18" formatCode="General">
                  <c:v>217.03498526890257</c:v>
                </c:pt>
                <c:pt idx="19" formatCode="General">
                  <c:v>217.46175216961237</c:v>
                </c:pt>
                <c:pt idx="20" formatCode="General">
                  <c:v>209.51393064678797</c:v>
                </c:pt>
                <c:pt idx="21" formatCode="General">
                  <c:v>207.04539481559269</c:v>
                </c:pt>
                <c:pt idx="22" formatCode="General">
                  <c:v>213.60965825432461</c:v>
                </c:pt>
                <c:pt idx="23" formatCode="General">
                  <c:v>202.10887584022367</c:v>
                </c:pt>
                <c:pt idx="24" formatCode="General">
                  <c:v>202.98607239213848</c:v>
                </c:pt>
                <c:pt idx="25" formatCode="General">
                  <c:v>199.78810818582753</c:v>
                </c:pt>
                <c:pt idx="26" formatCode="General">
                  <c:v>191.27397465706221</c:v>
                </c:pt>
                <c:pt idx="27" formatCode="General">
                  <c:v>186.07718834090872</c:v>
                </c:pt>
                <c:pt idx="28" formatCode="General">
                  <c:v>189.99821552116774</c:v>
                </c:pt>
                <c:pt idx="29" formatCode="General">
                  <c:v>192.43507295495161</c:v>
                </c:pt>
                <c:pt idx="30" formatCode="General">
                  <c:v>203.2158574428797</c:v>
                </c:pt>
                <c:pt idx="31" formatCode="General">
                  <c:v>206.93616788436455</c:v>
                </c:pt>
                <c:pt idx="32" formatCode="General">
                  <c:v>202.21369287986516</c:v>
                </c:pt>
                <c:pt idx="33" formatCode="General">
                  <c:v>203.31143901866835</c:v>
                </c:pt>
                <c:pt idx="34" formatCode="General">
                  <c:v>205.34340714933754</c:v>
                </c:pt>
                <c:pt idx="35" formatCode="General">
                  <c:v>220.72211351088612</c:v>
                </c:pt>
                <c:pt idx="36" formatCode="General">
                  <c:v>228.57063632990724</c:v>
                </c:pt>
                <c:pt idx="37" formatCode="General">
                  <c:v>238.31804185852604</c:v>
                </c:pt>
                <c:pt idx="38" formatCode="General">
                  <c:v>245.70960544425051</c:v>
                </c:pt>
                <c:pt idx="39" formatCode="General">
                  <c:v>246.36866420394509</c:v>
                </c:pt>
                <c:pt idx="40" formatCode="General">
                  <c:v>251.46853792762187</c:v>
                </c:pt>
                <c:pt idx="41" formatCode="General">
                  <c:v>266.17906614801086</c:v>
                </c:pt>
                <c:pt idx="42" formatCode="General">
                  <c:v>274.0639074013618</c:v>
                </c:pt>
                <c:pt idx="43" formatCode="General">
                  <c:v>282.51050225601534</c:v>
                </c:pt>
                <c:pt idx="44" formatCode="General">
                  <c:v>287.01756809461784</c:v>
                </c:pt>
                <c:pt idx="45" formatCode="General">
                  <c:v>284.98286940360748</c:v>
                </c:pt>
                <c:pt idx="46" formatCode="General">
                  <c:v>295.29545306272712</c:v>
                </c:pt>
                <c:pt idx="47" formatCode="General">
                  <c:v>300.35961092876823</c:v>
                </c:pt>
                <c:pt idx="48" formatCode="General">
                  <c:v>306.74374500302582</c:v>
                </c:pt>
                <c:pt idx="49" formatCode="General">
                  <c:v>306.13617736237131</c:v>
                </c:pt>
                <c:pt idx="50" formatCode="General">
                  <c:v>311.08739970260029</c:v>
                </c:pt>
                <c:pt idx="51" formatCode="General">
                  <c:v>308.82662958073149</c:v>
                </c:pt>
              </c:numCache>
            </c:numRef>
          </c:yVal>
          <c:smooth val="1"/>
        </c:ser>
        <c:ser>
          <c:idx val="2"/>
          <c:order val="2"/>
          <c:tx>
            <c:v>a=0.246, g=0.095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'Thermostat (3)'!$A$6:$A$57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'Thermostat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77376"/>
        <c:axId val="642478160"/>
      </c:scatterChart>
      <c:valAx>
        <c:axId val="64247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2478160"/>
        <c:crosses val="autoZero"/>
        <c:crossBetween val="midCat"/>
        <c:majorUnit val="5"/>
      </c:valAx>
      <c:valAx>
        <c:axId val="642478160"/>
        <c:scaling>
          <c:orientation val="minMax"/>
          <c:max val="3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2477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87339960508632"/>
          <c:y val="0.67015850426710322"/>
          <c:w val="0.22872487519466722"/>
          <c:h val="0.22240686693853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28575</xdr:rowOff>
    </xdr:from>
    <xdr:to>
      <xdr:col>14</xdr:col>
      <xdr:colOff>523875</xdr:colOff>
      <xdr:row>21</xdr:row>
      <xdr:rowOff>61912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142875</xdr:colOff>
          <xdr:row>2</xdr:row>
          <xdr:rowOff>133350</xdr:rowOff>
        </xdr:from>
        <xdr:to>
          <xdr:col>4</xdr:col>
          <xdr:colOff>533400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3</xdr:row>
          <xdr:rowOff>0</xdr:rowOff>
        </xdr:from>
        <xdr:to>
          <xdr:col>6</xdr:col>
          <xdr:colOff>381000</xdr:colOff>
          <xdr:row>4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l\OneDrive\Data\Raul_Data\Fachhochschule\Datenanalyse\Vorlesung%20Zeitreihenanaly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fz"/>
      <sheetName val="Beschlag"/>
      <sheetName val="Lohn"/>
      <sheetName val="Gehälter"/>
      <sheetName val="Gehälter_Gretl"/>
      <sheetName val="Trend Polynom"/>
      <sheetName val="Trend Exponential"/>
      <sheetName val="Saison 1"/>
      <sheetName val="Saison 2"/>
      <sheetName val="US Autos"/>
      <sheetName val="Autokor"/>
      <sheetName val="Thermostat"/>
      <sheetName val="Thermostat (2)"/>
      <sheetName val="Montain bikes"/>
      <sheetName val="Sportgeträn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D12" sqref="D12"/>
    </sheetView>
  </sheetViews>
  <sheetFormatPr baseColWidth="10" defaultRowHeight="15" x14ac:dyDescent="0.25"/>
  <cols>
    <col min="2" max="2" width="7.7109375" customWidth="1"/>
    <col min="3" max="3" width="9.7109375" customWidth="1"/>
    <col min="4" max="4" width="8.42578125" customWidth="1"/>
    <col min="5" max="5" width="10.42578125" style="4" customWidth="1"/>
    <col min="6" max="6" width="9.5703125" style="4" customWidth="1"/>
    <col min="7" max="7" width="10.42578125" style="4" customWidth="1"/>
    <col min="8" max="8" width="4.42578125" style="4" customWidth="1"/>
  </cols>
  <sheetData>
    <row r="1" spans="1:7" x14ac:dyDescent="0.25">
      <c r="B1" s="1" t="s">
        <v>0</v>
      </c>
      <c r="C1" s="2" t="s">
        <v>1</v>
      </c>
      <c r="D1" s="2" t="s">
        <v>2</v>
      </c>
      <c r="E1" s="1" t="s">
        <v>3</v>
      </c>
      <c r="F1" s="1" t="s">
        <v>4</v>
      </c>
      <c r="G1" s="3" t="s">
        <v>5</v>
      </c>
    </row>
    <row r="2" spans="1:7" x14ac:dyDescent="0.25">
      <c r="B2" s="6">
        <v>52</v>
      </c>
      <c r="C2" s="7">
        <v>0.2</v>
      </c>
      <c r="D2" s="8">
        <v>0.1</v>
      </c>
      <c r="E2" s="9">
        <f>SUM(G6:G57)</f>
        <v>42584.116338988591</v>
      </c>
      <c r="F2" s="10">
        <f>E2/(B2-2)</f>
        <v>851.68232677977187</v>
      </c>
      <c r="G2" s="11">
        <f>F2^0.5</f>
        <v>29.183596878722334</v>
      </c>
    </row>
    <row r="3" spans="1:7" x14ac:dyDescent="0.25">
      <c r="C3">
        <f>AVERAGE(B6:B57)</f>
        <v>228</v>
      </c>
    </row>
    <row r="4" spans="1:7" ht="18.75" x14ac:dyDescent="0.35">
      <c r="B4" s="12" t="s">
        <v>6</v>
      </c>
      <c r="C4" s="1" t="s">
        <v>7</v>
      </c>
      <c r="D4" s="13" t="s">
        <v>8</v>
      </c>
      <c r="E4" s="5"/>
      <c r="F4" s="1" t="s">
        <v>9</v>
      </c>
      <c r="G4" s="5"/>
    </row>
    <row r="5" spans="1:7" x14ac:dyDescent="0.25">
      <c r="A5" s="27" t="s">
        <v>10</v>
      </c>
      <c r="B5" s="28"/>
      <c r="C5" s="23">
        <v>166.39599999999999</v>
      </c>
      <c r="D5" s="29">
        <v>2.3246799999999999</v>
      </c>
      <c r="E5" s="10"/>
      <c r="F5" s="10"/>
      <c r="G5" s="10"/>
    </row>
    <row r="6" spans="1:7" x14ac:dyDescent="0.25">
      <c r="A6" s="14">
        <v>1</v>
      </c>
      <c r="B6" s="15">
        <v>206</v>
      </c>
      <c r="C6" s="16">
        <f>$C$2*B6+(1-$C$2)*(C5+D5)</f>
        <v>176.17654399999998</v>
      </c>
      <c r="D6" s="17">
        <f>$D$2*(C6-C5)+(1-$D$2)*D5</f>
        <v>3.0702663999999991</v>
      </c>
      <c r="E6" s="10">
        <f>C5+D5</f>
        <v>168.72067999999999</v>
      </c>
      <c r="F6" s="18">
        <f>B6-E6</f>
        <v>37.279320000000013</v>
      </c>
      <c r="G6" s="9">
        <f>F6^2</f>
        <v>1389.7476996624009</v>
      </c>
    </row>
    <row r="7" spans="1:7" x14ac:dyDescent="0.25">
      <c r="A7" s="14">
        <v>2</v>
      </c>
      <c r="B7" s="15">
        <v>245</v>
      </c>
      <c r="C7" s="16">
        <f>$C$2*B7+(1-$C$2)*(C6+D6)</f>
        <v>192.39744832</v>
      </c>
      <c r="D7" s="17">
        <f t="shared" ref="D7:D57" si="0">$D$2*(C7-C6)+(1-$D$2)*D6</f>
        <v>4.3853301920000014</v>
      </c>
      <c r="E7" s="18">
        <f>C6+D6</f>
        <v>179.24681039999999</v>
      </c>
      <c r="F7" s="18">
        <f t="shared" ref="F7:F58" si="1">B7-E7</f>
        <v>65.753189600000013</v>
      </c>
      <c r="G7" s="9">
        <f t="shared" ref="G7:G58" si="2">F7^2</f>
        <v>4323.4819425735495</v>
      </c>
    </row>
    <row r="8" spans="1:7" x14ac:dyDescent="0.25">
      <c r="A8" s="14">
        <v>3</v>
      </c>
      <c r="B8" s="15">
        <v>185</v>
      </c>
      <c r="C8" s="16">
        <f t="shared" ref="C7:C57" si="3">$C$2*B8+(1-$C$2)*(C7+D7)</f>
        <v>194.42622280960001</v>
      </c>
      <c r="D8" s="17">
        <f t="shared" si="0"/>
        <v>4.1496746217600027</v>
      </c>
      <c r="E8" s="10">
        <f t="shared" ref="E8:E60" si="4">C7+D7</f>
        <v>196.78277851199999</v>
      </c>
      <c r="F8" s="18">
        <f t="shared" si="1"/>
        <v>-11.782778511999993</v>
      </c>
      <c r="G8" s="9">
        <f t="shared" si="2"/>
        <v>138.83386946284878</v>
      </c>
    </row>
    <row r="9" spans="1:7" x14ac:dyDescent="0.25">
      <c r="A9" s="14">
        <v>4</v>
      </c>
      <c r="B9" s="15">
        <v>169</v>
      </c>
      <c r="C9" s="16">
        <f t="shared" si="3"/>
        <v>192.66071794508804</v>
      </c>
      <c r="D9" s="17">
        <f t="shared" si="0"/>
        <v>3.5581566731328058</v>
      </c>
      <c r="E9" s="10">
        <f t="shared" si="4"/>
        <v>198.57589743136</v>
      </c>
      <c r="F9" s="18">
        <f t="shared" si="1"/>
        <v>-29.575897431360005</v>
      </c>
      <c r="G9" s="9">
        <f t="shared" si="2"/>
        <v>874.73370887032729</v>
      </c>
    </row>
    <row r="10" spans="1:7" x14ac:dyDescent="0.25">
      <c r="A10" s="14">
        <v>5</v>
      </c>
      <c r="B10" s="15">
        <v>162</v>
      </c>
      <c r="C10" s="16">
        <f t="shared" si="3"/>
        <v>189.37509969457668</v>
      </c>
      <c r="D10" s="17">
        <f t="shared" si="0"/>
        <v>2.873779180768389</v>
      </c>
      <c r="E10" s="10">
        <f t="shared" si="4"/>
        <v>196.21887461822084</v>
      </c>
      <c r="F10" s="18">
        <f t="shared" si="1"/>
        <v>-34.218874618220838</v>
      </c>
      <c r="G10" s="9">
        <f t="shared" si="2"/>
        <v>1170.9313801375183</v>
      </c>
    </row>
    <row r="11" spans="1:7" x14ac:dyDescent="0.25">
      <c r="A11" s="14">
        <v>6</v>
      </c>
      <c r="B11" s="15">
        <v>177</v>
      </c>
      <c r="C11" s="16">
        <f t="shared" si="3"/>
        <v>189.19910310027606</v>
      </c>
      <c r="D11" s="17">
        <f t="shared" si="0"/>
        <v>2.5688016032614889</v>
      </c>
      <c r="E11" s="10">
        <f t="shared" si="4"/>
        <v>192.24887887534507</v>
      </c>
      <c r="F11" s="18">
        <f t="shared" si="1"/>
        <v>-15.248878875345071</v>
      </c>
      <c r="G11" s="9">
        <f t="shared" si="2"/>
        <v>232.52830695494515</v>
      </c>
    </row>
    <row r="12" spans="1:7" x14ac:dyDescent="0.25">
      <c r="A12" s="14">
        <v>7</v>
      </c>
      <c r="B12" s="15">
        <v>207</v>
      </c>
      <c r="C12" s="16">
        <f t="shared" si="3"/>
        <v>194.81432376283004</v>
      </c>
      <c r="D12" s="17">
        <f t="shared" si="0"/>
        <v>2.873443509190738</v>
      </c>
      <c r="E12" s="10">
        <f t="shared" si="4"/>
        <v>191.76790470353754</v>
      </c>
      <c r="F12" s="18">
        <f t="shared" si="1"/>
        <v>15.232095296462461</v>
      </c>
      <c r="G12" s="9">
        <f t="shared" si="2"/>
        <v>232.01672712051382</v>
      </c>
    </row>
    <row r="13" spans="1:7" x14ac:dyDescent="0.25">
      <c r="A13" s="14">
        <v>8</v>
      </c>
      <c r="B13" s="15">
        <v>216</v>
      </c>
      <c r="C13" s="16">
        <f t="shared" si="3"/>
        <v>201.35021381761663</v>
      </c>
      <c r="D13" s="17">
        <f t="shared" si="0"/>
        <v>3.2396881637503232</v>
      </c>
      <c r="E13" s="10">
        <f t="shared" si="4"/>
        <v>197.68776727202078</v>
      </c>
      <c r="F13" s="18">
        <f t="shared" si="1"/>
        <v>18.312232727979222</v>
      </c>
      <c r="G13" s="9">
        <f t="shared" si="2"/>
        <v>335.33786748367334</v>
      </c>
    </row>
    <row r="14" spans="1:7" x14ac:dyDescent="0.25">
      <c r="A14" s="14">
        <v>9</v>
      </c>
      <c r="B14" s="15">
        <v>193</v>
      </c>
      <c r="C14" s="16">
        <f t="shared" si="3"/>
        <v>202.27192158509357</v>
      </c>
      <c r="D14" s="17">
        <f t="shared" si="0"/>
        <v>3.0078901241229841</v>
      </c>
      <c r="E14" s="10">
        <f t="shared" si="4"/>
        <v>204.58990198136695</v>
      </c>
      <c r="F14" s="18">
        <f t="shared" si="1"/>
        <v>-11.58990198136695</v>
      </c>
      <c r="G14" s="9">
        <f t="shared" si="2"/>
        <v>134.32582793769356</v>
      </c>
    </row>
    <row r="15" spans="1:7" x14ac:dyDescent="0.25">
      <c r="A15" s="14">
        <v>10</v>
      </c>
      <c r="B15" s="15">
        <v>230</v>
      </c>
      <c r="C15" s="16">
        <f t="shared" si="3"/>
        <v>210.22384936737325</v>
      </c>
      <c r="D15" s="17">
        <f t="shared" si="0"/>
        <v>3.5022938899386542</v>
      </c>
      <c r="E15" s="10">
        <f t="shared" si="4"/>
        <v>205.27981170921655</v>
      </c>
      <c r="F15" s="18">
        <f t="shared" si="1"/>
        <v>24.720188290783454</v>
      </c>
      <c r="G15" s="9">
        <f t="shared" si="2"/>
        <v>611.08770913178739</v>
      </c>
    </row>
    <row r="16" spans="1:7" x14ac:dyDescent="0.25">
      <c r="A16" s="14">
        <v>11</v>
      </c>
      <c r="B16" s="15">
        <v>212</v>
      </c>
      <c r="C16" s="16">
        <f t="shared" si="3"/>
        <v>213.38091460584954</v>
      </c>
      <c r="D16" s="17">
        <f t="shared" si="0"/>
        <v>3.4677710247924183</v>
      </c>
      <c r="E16" s="10">
        <f t="shared" si="4"/>
        <v>213.72614325731189</v>
      </c>
      <c r="F16" s="18">
        <f t="shared" si="1"/>
        <v>-1.7261432573118896</v>
      </c>
      <c r="G16" s="9">
        <f t="shared" si="2"/>
        <v>2.9795705447633001</v>
      </c>
    </row>
    <row r="17" spans="1:8" x14ac:dyDescent="0.25">
      <c r="A17" s="14">
        <v>12</v>
      </c>
      <c r="B17" s="15">
        <v>192</v>
      </c>
      <c r="C17" s="16">
        <f t="shared" si="3"/>
        <v>211.8789485045136</v>
      </c>
      <c r="D17" s="17">
        <f t="shared" si="0"/>
        <v>2.9707973121795828</v>
      </c>
      <c r="E17" s="10">
        <f t="shared" si="4"/>
        <v>216.84868563064197</v>
      </c>
      <c r="F17" s="18">
        <f t="shared" si="1"/>
        <v>-24.848685630641967</v>
      </c>
      <c r="G17" s="9">
        <f t="shared" si="2"/>
        <v>617.4571775704726</v>
      </c>
    </row>
    <row r="18" spans="1:8" x14ac:dyDescent="0.25">
      <c r="A18" s="14">
        <v>13</v>
      </c>
      <c r="B18" s="15">
        <v>162</v>
      </c>
      <c r="C18" s="16">
        <f t="shared" si="3"/>
        <v>204.27979665335457</v>
      </c>
      <c r="D18" s="17">
        <f t="shared" si="0"/>
        <v>1.9138023958457209</v>
      </c>
      <c r="E18" s="10">
        <f t="shared" si="4"/>
        <v>214.84974581669317</v>
      </c>
      <c r="F18" s="18">
        <f t="shared" si="1"/>
        <v>-52.849745816693172</v>
      </c>
      <c r="G18" s="9">
        <f t="shared" si="2"/>
        <v>2793.0956328890775</v>
      </c>
    </row>
    <row r="19" spans="1:8" x14ac:dyDescent="0.25">
      <c r="A19" s="14">
        <v>14</v>
      </c>
      <c r="B19" s="15">
        <v>189</v>
      </c>
      <c r="C19" s="16">
        <f t="shared" si="3"/>
        <v>202.75487923936026</v>
      </c>
      <c r="D19" s="17">
        <f t="shared" si="0"/>
        <v>1.5699304148617186</v>
      </c>
      <c r="E19" s="10">
        <f t="shared" si="4"/>
        <v>206.19359904920029</v>
      </c>
      <c r="F19" s="18">
        <f t="shared" si="1"/>
        <v>-17.193599049200287</v>
      </c>
      <c r="G19" s="9">
        <f t="shared" si="2"/>
        <v>295.61984826466102</v>
      </c>
      <c r="H19" s="19"/>
    </row>
    <row r="20" spans="1:8" x14ac:dyDescent="0.25">
      <c r="A20" s="14">
        <v>15</v>
      </c>
      <c r="B20" s="15">
        <v>244</v>
      </c>
      <c r="C20" s="16">
        <f t="shared" si="3"/>
        <v>212.25984772337762</v>
      </c>
      <c r="D20" s="17">
        <f t="shared" si="0"/>
        <v>2.3634342217772821</v>
      </c>
      <c r="E20" s="10">
        <f t="shared" si="4"/>
        <v>204.32480965422198</v>
      </c>
      <c r="F20" s="18">
        <f t="shared" si="1"/>
        <v>39.67519034577802</v>
      </c>
      <c r="G20" s="9">
        <f t="shared" si="2"/>
        <v>1574.1207289737174</v>
      </c>
      <c r="H20" s="20"/>
    </row>
    <row r="21" spans="1:8" x14ac:dyDescent="0.25">
      <c r="A21" s="14">
        <v>16</v>
      </c>
      <c r="B21" s="15">
        <v>209</v>
      </c>
      <c r="C21" s="16">
        <f t="shared" si="3"/>
        <v>213.49862555612395</v>
      </c>
      <c r="D21" s="17">
        <f t="shared" si="0"/>
        <v>2.2509685828741879</v>
      </c>
      <c r="E21" s="10">
        <f t="shared" si="4"/>
        <v>214.6232819451549</v>
      </c>
      <c r="F21" s="18">
        <f t="shared" si="1"/>
        <v>-5.6232819451549005</v>
      </c>
      <c r="G21" s="9">
        <f t="shared" si="2"/>
        <v>31.621299834705081</v>
      </c>
      <c r="H21" s="20"/>
    </row>
    <row r="22" spans="1:8" x14ac:dyDescent="0.25">
      <c r="A22" s="14">
        <v>17</v>
      </c>
      <c r="B22" s="15">
        <v>207</v>
      </c>
      <c r="C22" s="16">
        <f t="shared" si="3"/>
        <v>213.99967531119853</v>
      </c>
      <c r="D22" s="17">
        <f t="shared" si="0"/>
        <v>2.0759767000942269</v>
      </c>
      <c r="E22" s="10">
        <f t="shared" si="4"/>
        <v>215.74959413899813</v>
      </c>
      <c r="F22" s="18">
        <f t="shared" si="1"/>
        <v>-8.749594138998134</v>
      </c>
      <c r="G22" s="9">
        <f t="shared" si="2"/>
        <v>76.555397597190492</v>
      </c>
      <c r="H22" s="20"/>
    </row>
    <row r="23" spans="1:8" x14ac:dyDescent="0.25">
      <c r="A23" s="14">
        <v>18</v>
      </c>
      <c r="B23" s="15">
        <v>211</v>
      </c>
      <c r="C23" s="16">
        <f t="shared" si="3"/>
        <v>215.0605216090342</v>
      </c>
      <c r="D23" s="17">
        <f t="shared" si="0"/>
        <v>1.9744636598683709</v>
      </c>
      <c r="E23" s="10">
        <f t="shared" si="4"/>
        <v>216.07565201129276</v>
      </c>
      <c r="F23" s="18">
        <f t="shared" si="1"/>
        <v>-5.0756520112927603</v>
      </c>
      <c r="G23" s="9">
        <f t="shared" si="2"/>
        <v>25.762243339740245</v>
      </c>
    </row>
    <row r="24" spans="1:8" x14ac:dyDescent="0.25">
      <c r="A24" s="14">
        <v>19</v>
      </c>
      <c r="B24" s="15">
        <v>210</v>
      </c>
      <c r="C24" s="16">
        <f t="shared" si="3"/>
        <v>215.62798821512206</v>
      </c>
      <c r="D24" s="17">
        <f t="shared" si="0"/>
        <v>1.8337639544903201</v>
      </c>
      <c r="E24" s="10">
        <f t="shared" si="4"/>
        <v>217.03498526890257</v>
      </c>
      <c r="F24" s="18">
        <f t="shared" si="1"/>
        <v>-7.0349852689025738</v>
      </c>
      <c r="G24" s="9">
        <f t="shared" si="2"/>
        <v>49.491017733676216</v>
      </c>
      <c r="H24" s="19"/>
    </row>
    <row r="25" spans="1:8" x14ac:dyDescent="0.25">
      <c r="A25" s="14">
        <v>20</v>
      </c>
      <c r="B25" s="15">
        <v>173</v>
      </c>
      <c r="C25" s="16">
        <f t="shared" si="3"/>
        <v>208.56940173568989</v>
      </c>
      <c r="D25" s="17">
        <f t="shared" si="0"/>
        <v>0.94452891109807169</v>
      </c>
      <c r="E25" s="10">
        <f t="shared" si="4"/>
        <v>217.46175216961237</v>
      </c>
      <c r="F25" s="18">
        <f t="shared" si="1"/>
        <v>-44.461752169612367</v>
      </c>
      <c r="G25" s="9">
        <f t="shared" si="2"/>
        <v>1976.84740599203</v>
      </c>
      <c r="H25" s="20"/>
    </row>
    <row r="26" spans="1:8" x14ac:dyDescent="0.25">
      <c r="A26" s="14">
        <v>21</v>
      </c>
      <c r="B26" s="15">
        <v>194</v>
      </c>
      <c r="C26" s="16">
        <f t="shared" si="3"/>
        <v>206.41114451743039</v>
      </c>
      <c r="D26" s="17">
        <f t="shared" si="0"/>
        <v>0.63425029816231382</v>
      </c>
      <c r="E26" s="10">
        <f t="shared" si="4"/>
        <v>209.51393064678797</v>
      </c>
      <c r="F26" s="18">
        <f t="shared" si="1"/>
        <v>-15.513930646787969</v>
      </c>
      <c r="G26" s="9">
        <f t="shared" si="2"/>
        <v>240.68204411334699</v>
      </c>
      <c r="H26" s="20"/>
    </row>
    <row r="27" spans="1:8" x14ac:dyDescent="0.25">
      <c r="A27" s="14">
        <v>22</v>
      </c>
      <c r="B27" s="15">
        <v>234</v>
      </c>
      <c r="C27" s="16">
        <f t="shared" si="3"/>
        <v>212.43631585247417</v>
      </c>
      <c r="D27" s="17">
        <f t="shared" si="0"/>
        <v>1.1733424018504603</v>
      </c>
      <c r="E27" s="10">
        <f t="shared" si="4"/>
        <v>207.04539481559269</v>
      </c>
      <c r="F27" s="18">
        <f t="shared" si="1"/>
        <v>26.954605184407313</v>
      </c>
      <c r="G27" s="9">
        <f t="shared" si="2"/>
        <v>726.55074064727762</v>
      </c>
    </row>
    <row r="28" spans="1:8" x14ac:dyDescent="0.25">
      <c r="A28" s="14">
        <v>23</v>
      </c>
      <c r="B28" s="15">
        <v>156</v>
      </c>
      <c r="C28" s="16">
        <f t="shared" si="3"/>
        <v>202.08772660345971</v>
      </c>
      <c r="D28" s="17">
        <f t="shared" si="0"/>
        <v>2.1149236763969181E-2</v>
      </c>
      <c r="E28" s="10">
        <f t="shared" si="4"/>
        <v>213.60965825432461</v>
      </c>
      <c r="F28" s="18">
        <f t="shared" si="1"/>
        <v>-57.609658254324614</v>
      </c>
      <c r="G28" s="9">
        <f t="shared" si="2"/>
        <v>3318.8727241800721</v>
      </c>
    </row>
    <row r="29" spans="1:8" x14ac:dyDescent="0.25">
      <c r="A29" s="14">
        <v>24</v>
      </c>
      <c r="B29" s="15">
        <v>206</v>
      </c>
      <c r="C29" s="16">
        <f t="shared" si="3"/>
        <v>202.88710067217897</v>
      </c>
      <c r="D29" s="17">
        <f t="shared" si="0"/>
        <v>9.8971719959498258E-2</v>
      </c>
      <c r="E29" s="10">
        <f t="shared" si="4"/>
        <v>202.10887584022367</v>
      </c>
      <c r="F29" s="18">
        <f t="shared" si="1"/>
        <v>3.8911241597763251</v>
      </c>
      <c r="G29" s="9">
        <f t="shared" si="2"/>
        <v>15.140847226795012</v>
      </c>
    </row>
    <row r="30" spans="1:8" x14ac:dyDescent="0.25">
      <c r="A30" s="14">
        <v>25</v>
      </c>
      <c r="B30" s="15">
        <v>188</v>
      </c>
      <c r="C30" s="16">
        <f t="shared" si="3"/>
        <v>199.9888579137108</v>
      </c>
      <c r="D30" s="17">
        <f t="shared" si="0"/>
        <v>-0.20074972788326875</v>
      </c>
      <c r="E30" s="10">
        <f t="shared" si="4"/>
        <v>202.98607239213848</v>
      </c>
      <c r="F30" s="18">
        <f t="shared" si="1"/>
        <v>-14.986072392138482</v>
      </c>
      <c r="G30" s="9">
        <f t="shared" si="2"/>
        <v>224.58236574241519</v>
      </c>
    </row>
    <row r="31" spans="1:8" x14ac:dyDescent="0.25">
      <c r="A31" s="14">
        <v>26</v>
      </c>
      <c r="B31" s="15">
        <v>162</v>
      </c>
      <c r="C31" s="16">
        <f t="shared" si="3"/>
        <v>192.23048654866204</v>
      </c>
      <c r="D31" s="17">
        <f t="shared" si="0"/>
        <v>-0.95651189159981787</v>
      </c>
      <c r="E31" s="10">
        <f t="shared" si="4"/>
        <v>199.78810818582753</v>
      </c>
      <c r="F31" s="18">
        <f t="shared" si="1"/>
        <v>-37.788108185827525</v>
      </c>
      <c r="G31" s="9">
        <f t="shared" si="2"/>
        <v>1427.9411202638053</v>
      </c>
    </row>
    <row r="32" spans="1:8" x14ac:dyDescent="0.25">
      <c r="A32" s="14">
        <v>27</v>
      </c>
      <c r="B32" s="15">
        <v>172</v>
      </c>
      <c r="C32" s="16">
        <f t="shared" si="3"/>
        <v>187.41917972564977</v>
      </c>
      <c r="D32" s="17">
        <f t="shared" si="0"/>
        <v>-1.3419913847410636</v>
      </c>
      <c r="E32" s="10">
        <f t="shared" si="4"/>
        <v>191.27397465706221</v>
      </c>
      <c r="F32" s="18">
        <f t="shared" si="1"/>
        <v>-19.273974657062212</v>
      </c>
      <c r="G32" s="9">
        <f t="shared" si="2"/>
        <v>371.48609908107642</v>
      </c>
    </row>
    <row r="33" spans="1:7" x14ac:dyDescent="0.25">
      <c r="A33" s="14">
        <v>28</v>
      </c>
      <c r="B33" s="15">
        <v>210</v>
      </c>
      <c r="C33" s="16">
        <f t="shared" si="3"/>
        <v>190.86175067272697</v>
      </c>
      <c r="D33" s="17">
        <f t="shared" si="0"/>
        <v>-0.8635351515592371</v>
      </c>
      <c r="E33" s="10">
        <f t="shared" si="4"/>
        <v>186.07718834090872</v>
      </c>
      <c r="F33" s="18">
        <f t="shared" si="1"/>
        <v>23.92281165909128</v>
      </c>
      <c r="G33" s="9">
        <f t="shared" si="2"/>
        <v>572.30091767635372</v>
      </c>
    </row>
    <row r="34" spans="1:7" x14ac:dyDescent="0.25">
      <c r="A34" s="14">
        <v>29</v>
      </c>
      <c r="B34" s="15">
        <v>205</v>
      </c>
      <c r="C34" s="16">
        <f t="shared" si="3"/>
        <v>192.99857241693419</v>
      </c>
      <c r="D34" s="17">
        <f t="shared" si="0"/>
        <v>-0.56349946198259082</v>
      </c>
      <c r="E34" s="10">
        <f t="shared" si="4"/>
        <v>189.99821552116774</v>
      </c>
      <c r="F34" s="18">
        <f t="shared" si="1"/>
        <v>15.001784478832263</v>
      </c>
      <c r="G34" s="9">
        <f t="shared" si="2"/>
        <v>225.05353754933262</v>
      </c>
    </row>
    <row r="35" spans="1:7" x14ac:dyDescent="0.25">
      <c r="A35" s="14">
        <v>30</v>
      </c>
      <c r="B35" s="15">
        <v>244</v>
      </c>
      <c r="C35" s="16">
        <f t="shared" si="3"/>
        <v>202.74805836396132</v>
      </c>
      <c r="D35" s="17">
        <f t="shared" si="0"/>
        <v>0.4677990789183808</v>
      </c>
      <c r="E35" s="10">
        <f t="shared" si="4"/>
        <v>192.43507295495161</v>
      </c>
      <c r="F35" s="18">
        <f t="shared" si="1"/>
        <v>51.564927045048393</v>
      </c>
      <c r="G35" s="9">
        <f t="shared" si="2"/>
        <v>2658.9417011611631</v>
      </c>
    </row>
    <row r="36" spans="1:7" x14ac:dyDescent="0.25">
      <c r="A36" s="14">
        <v>31</v>
      </c>
      <c r="B36" s="15">
        <v>218</v>
      </c>
      <c r="C36" s="16">
        <f t="shared" si="3"/>
        <v>206.17268595430377</v>
      </c>
      <c r="D36" s="17">
        <f t="shared" si="0"/>
        <v>0.76348193006078802</v>
      </c>
      <c r="E36" s="10">
        <f t="shared" si="4"/>
        <v>203.2158574428797</v>
      </c>
      <c r="F36" s="18">
        <f t="shared" si="1"/>
        <v>14.784142557120305</v>
      </c>
      <c r="G36" s="9">
        <f t="shared" si="2"/>
        <v>218.57087114925571</v>
      </c>
    </row>
    <row r="37" spans="1:7" x14ac:dyDescent="0.25">
      <c r="A37" s="14">
        <v>32</v>
      </c>
      <c r="B37" s="15">
        <v>182</v>
      </c>
      <c r="C37" s="16">
        <f t="shared" si="3"/>
        <v>201.94893430749167</v>
      </c>
      <c r="D37" s="17">
        <f t="shared" si="0"/>
        <v>0.26475857237349881</v>
      </c>
      <c r="E37" s="10">
        <f t="shared" si="4"/>
        <v>206.93616788436455</v>
      </c>
      <c r="F37" s="18">
        <f t="shared" si="1"/>
        <v>-24.936167884364551</v>
      </c>
      <c r="G37" s="9">
        <f t="shared" si="2"/>
        <v>621.81246875721399</v>
      </c>
    </row>
    <row r="38" spans="1:7" x14ac:dyDescent="0.25">
      <c r="A38" s="14">
        <v>33</v>
      </c>
      <c r="B38" s="15">
        <v>206</v>
      </c>
      <c r="C38" s="16">
        <f t="shared" si="3"/>
        <v>202.97095430389214</v>
      </c>
      <c r="D38" s="17">
        <f t="shared" si="0"/>
        <v>0.3404847147761963</v>
      </c>
      <c r="E38" s="10">
        <f t="shared" si="4"/>
        <v>202.21369287986516</v>
      </c>
      <c r="F38" s="18">
        <f t="shared" si="1"/>
        <v>3.7863071201348362</v>
      </c>
      <c r="G38" s="9">
        <f t="shared" si="2"/>
        <v>14.336121607983756</v>
      </c>
    </row>
    <row r="39" spans="1:7" x14ac:dyDescent="0.25">
      <c r="A39" s="14">
        <v>34</v>
      </c>
      <c r="B39" s="15">
        <v>211</v>
      </c>
      <c r="C39" s="16">
        <f t="shared" si="3"/>
        <v>204.84915121493469</v>
      </c>
      <c r="D39" s="17">
        <f t="shared" si="0"/>
        <v>0.49425593440283178</v>
      </c>
      <c r="E39" s="10">
        <f t="shared" si="4"/>
        <v>203.31143901866835</v>
      </c>
      <c r="F39" s="18">
        <f t="shared" si="1"/>
        <v>7.6885609813316478</v>
      </c>
      <c r="G39" s="9">
        <f t="shared" si="2"/>
        <v>59.113969963655471</v>
      </c>
    </row>
    <row r="40" spans="1:7" x14ac:dyDescent="0.25">
      <c r="A40" s="14">
        <v>35</v>
      </c>
      <c r="B40" s="15">
        <v>273</v>
      </c>
      <c r="C40" s="16">
        <f t="shared" si="3"/>
        <v>218.87472571947004</v>
      </c>
      <c r="D40" s="17">
        <f t="shared" si="0"/>
        <v>1.8473877914160828</v>
      </c>
      <c r="E40" s="10">
        <f t="shared" si="4"/>
        <v>205.34340714933754</v>
      </c>
      <c r="F40" s="18">
        <f t="shared" si="1"/>
        <v>67.656592850662463</v>
      </c>
      <c r="G40" s="9">
        <f t="shared" si="2"/>
        <v>4577.4145561603109</v>
      </c>
    </row>
    <row r="41" spans="1:7" x14ac:dyDescent="0.25">
      <c r="A41" s="14">
        <v>36</v>
      </c>
      <c r="B41" s="15">
        <v>248</v>
      </c>
      <c r="C41" s="16">
        <f t="shared" si="3"/>
        <v>226.17769080870889</v>
      </c>
      <c r="D41" s="17">
        <f t="shared" si="0"/>
        <v>2.3929455211983601</v>
      </c>
      <c r="E41" s="10">
        <f t="shared" si="4"/>
        <v>220.72211351088612</v>
      </c>
      <c r="F41" s="18">
        <f t="shared" si="1"/>
        <v>27.277886489113882</v>
      </c>
      <c r="G41" s="9">
        <f t="shared" si="2"/>
        <v>744.08309131298165</v>
      </c>
    </row>
    <row r="42" spans="1:7" x14ac:dyDescent="0.25">
      <c r="A42" s="14">
        <v>37</v>
      </c>
      <c r="B42" s="15">
        <v>262</v>
      </c>
      <c r="C42" s="16">
        <f t="shared" si="3"/>
        <v>235.25650906392582</v>
      </c>
      <c r="D42" s="17">
        <f t="shared" si="0"/>
        <v>3.0615327946002173</v>
      </c>
      <c r="E42" s="10">
        <f t="shared" si="4"/>
        <v>228.57063632990724</v>
      </c>
      <c r="F42" s="18">
        <f t="shared" si="1"/>
        <v>33.429363670092755</v>
      </c>
      <c r="G42" s="9">
        <f t="shared" si="2"/>
        <v>1117.5223553873172</v>
      </c>
    </row>
    <row r="43" spans="1:7" x14ac:dyDescent="0.25">
      <c r="A43" s="14">
        <v>38</v>
      </c>
      <c r="B43" s="15">
        <v>258</v>
      </c>
      <c r="C43" s="16">
        <f t="shared" si="3"/>
        <v>242.25443348682083</v>
      </c>
      <c r="D43" s="17">
        <f t="shared" si="0"/>
        <v>3.4551719574296968</v>
      </c>
      <c r="E43" s="10">
        <f t="shared" si="4"/>
        <v>238.31804185852604</v>
      </c>
      <c r="F43" s="18">
        <f t="shared" si="1"/>
        <v>19.681958141473956</v>
      </c>
      <c r="G43" s="9">
        <f t="shared" si="2"/>
        <v>387.37947628273292</v>
      </c>
    </row>
    <row r="44" spans="1:7" x14ac:dyDescent="0.25">
      <c r="A44" s="14">
        <v>39</v>
      </c>
      <c r="B44" s="15">
        <v>233</v>
      </c>
      <c r="C44" s="16">
        <f t="shared" si="3"/>
        <v>243.16768435540041</v>
      </c>
      <c r="D44" s="17">
        <f t="shared" si="0"/>
        <v>3.2009798485446854</v>
      </c>
      <c r="E44" s="10">
        <f t="shared" si="4"/>
        <v>245.70960544425051</v>
      </c>
      <c r="F44" s="18">
        <f t="shared" si="1"/>
        <v>-12.709605444250514</v>
      </c>
      <c r="G44" s="9">
        <f t="shared" si="2"/>
        <v>161.53407054852229</v>
      </c>
    </row>
    <row r="45" spans="1:7" x14ac:dyDescent="0.25">
      <c r="A45" s="14">
        <v>40</v>
      </c>
      <c r="B45" s="15">
        <v>255</v>
      </c>
      <c r="C45" s="16">
        <f t="shared" si="3"/>
        <v>248.09493136315609</v>
      </c>
      <c r="D45" s="17">
        <f t="shared" si="0"/>
        <v>3.3736065644657853</v>
      </c>
      <c r="E45" s="10">
        <f t="shared" si="4"/>
        <v>246.36866420394509</v>
      </c>
      <c r="F45" s="18">
        <f t="shared" si="1"/>
        <v>8.6313357960549126</v>
      </c>
      <c r="G45" s="9">
        <f t="shared" si="2"/>
        <v>74.499957624258897</v>
      </c>
    </row>
    <row r="46" spans="1:7" x14ac:dyDescent="0.25">
      <c r="A46" s="14">
        <v>41</v>
      </c>
      <c r="B46" s="15">
        <v>303</v>
      </c>
      <c r="C46" s="16">
        <f t="shared" si="3"/>
        <v>261.77483034209752</v>
      </c>
      <c r="D46" s="17">
        <f t="shared" si="0"/>
        <v>4.4042358059133493</v>
      </c>
      <c r="E46" s="10">
        <f t="shared" si="4"/>
        <v>251.46853792762187</v>
      </c>
      <c r="F46" s="18">
        <f t="shared" si="1"/>
        <v>51.531462072378133</v>
      </c>
      <c r="G46" s="9">
        <f t="shared" si="2"/>
        <v>2655.4915833169462</v>
      </c>
    </row>
    <row r="47" spans="1:7" x14ac:dyDescent="0.25">
      <c r="A47" s="14">
        <v>42</v>
      </c>
      <c r="B47" s="15">
        <v>282</v>
      </c>
      <c r="C47" s="16">
        <f t="shared" si="3"/>
        <v>269.34325291840867</v>
      </c>
      <c r="D47" s="17">
        <f t="shared" si="0"/>
        <v>4.7206544829531296</v>
      </c>
      <c r="E47" s="10">
        <f t="shared" si="4"/>
        <v>266.17906614801086</v>
      </c>
      <c r="F47" s="18">
        <f t="shared" si="1"/>
        <v>15.820933851989139</v>
      </c>
      <c r="G47" s="9">
        <f t="shared" si="2"/>
        <v>250.3019479490159</v>
      </c>
    </row>
    <row r="48" spans="1:7" x14ac:dyDescent="0.25">
      <c r="A48" s="14">
        <v>43</v>
      </c>
      <c r="B48" s="15">
        <v>291</v>
      </c>
      <c r="C48" s="16">
        <f t="shared" si="3"/>
        <v>277.45112592108944</v>
      </c>
      <c r="D48" s="17">
        <f t="shared" si="0"/>
        <v>5.0593763349258944</v>
      </c>
      <c r="E48" s="10">
        <f t="shared" si="4"/>
        <v>274.0639074013618</v>
      </c>
      <c r="F48" s="18">
        <f t="shared" si="1"/>
        <v>16.936092598638197</v>
      </c>
      <c r="G48" s="9">
        <f t="shared" si="2"/>
        <v>286.83123250964752</v>
      </c>
    </row>
    <row r="49" spans="1:8" x14ac:dyDescent="0.25">
      <c r="A49" s="14">
        <v>44</v>
      </c>
      <c r="B49" s="15">
        <v>280</v>
      </c>
      <c r="C49" s="16">
        <f t="shared" si="3"/>
        <v>282.00840180481225</v>
      </c>
      <c r="D49" s="17">
        <f t="shared" si="0"/>
        <v>5.0091662898055862</v>
      </c>
      <c r="E49" s="10">
        <f t="shared" si="4"/>
        <v>282.51050225601534</v>
      </c>
      <c r="F49" s="18">
        <f t="shared" si="1"/>
        <v>-2.5105022560153429</v>
      </c>
      <c r="G49" s="9">
        <f t="shared" si="2"/>
        <v>6.3026215774581269</v>
      </c>
    </row>
    <row r="50" spans="1:8" x14ac:dyDescent="0.25">
      <c r="A50" s="14">
        <v>45</v>
      </c>
      <c r="B50" s="15">
        <v>255</v>
      </c>
      <c r="C50" s="16">
        <f t="shared" si="3"/>
        <v>280.61405447569427</v>
      </c>
      <c r="D50" s="17">
        <f t="shared" si="0"/>
        <v>4.3688149279132302</v>
      </c>
      <c r="E50" s="10">
        <f t="shared" si="4"/>
        <v>287.01756809461784</v>
      </c>
      <c r="F50" s="18">
        <f t="shared" si="1"/>
        <v>-32.017568094617843</v>
      </c>
      <c r="G50" s="9">
        <f t="shared" si="2"/>
        <v>1025.1246666934906</v>
      </c>
    </row>
    <row r="51" spans="1:8" x14ac:dyDescent="0.25">
      <c r="A51" s="14">
        <v>46</v>
      </c>
      <c r="B51" s="15">
        <v>312</v>
      </c>
      <c r="C51" s="16">
        <f t="shared" si="3"/>
        <v>290.38629552288603</v>
      </c>
      <c r="D51" s="17">
        <f t="shared" si="0"/>
        <v>4.9091575398410825</v>
      </c>
      <c r="E51" s="10">
        <f t="shared" si="4"/>
        <v>284.98286940360748</v>
      </c>
      <c r="F51" s="18">
        <f t="shared" si="1"/>
        <v>27.017130596392519</v>
      </c>
      <c r="G51" s="9">
        <f t="shared" si="2"/>
        <v>729.9253456625288</v>
      </c>
    </row>
    <row r="52" spans="1:8" x14ac:dyDescent="0.25">
      <c r="A52" s="14">
        <v>47</v>
      </c>
      <c r="B52" s="15">
        <v>296</v>
      </c>
      <c r="C52" s="16">
        <f t="shared" si="3"/>
        <v>295.43636245018172</v>
      </c>
      <c r="D52" s="17">
        <f t="shared" si="0"/>
        <v>4.9232484785865429</v>
      </c>
      <c r="E52" s="10">
        <f t="shared" si="4"/>
        <v>295.29545306272712</v>
      </c>
      <c r="F52" s="18">
        <f t="shared" si="1"/>
        <v>0.70454693727288031</v>
      </c>
      <c r="G52" s="9">
        <f t="shared" si="2"/>
        <v>0.49638638682059594</v>
      </c>
    </row>
    <row r="53" spans="1:8" x14ac:dyDescent="0.25">
      <c r="A53" s="14">
        <v>48</v>
      </c>
      <c r="B53" s="15">
        <v>307</v>
      </c>
      <c r="C53" s="16">
        <f t="shared" si="3"/>
        <v>301.68768874301463</v>
      </c>
      <c r="D53" s="17">
        <f t="shared" si="0"/>
        <v>5.0560562600111805</v>
      </c>
      <c r="E53" s="10">
        <f t="shared" si="4"/>
        <v>300.35961092876823</v>
      </c>
      <c r="F53" s="18">
        <f t="shared" si="1"/>
        <v>6.6403890712317661</v>
      </c>
      <c r="G53" s="9">
        <f t="shared" si="2"/>
        <v>44.094767017334277</v>
      </c>
    </row>
    <row r="54" spans="1:8" x14ac:dyDescent="0.25">
      <c r="A54" s="14">
        <v>49</v>
      </c>
      <c r="B54" s="15">
        <v>281</v>
      </c>
      <c r="C54" s="16">
        <f t="shared" si="3"/>
        <v>301.59499600242066</v>
      </c>
      <c r="D54" s="17">
        <f t="shared" si="0"/>
        <v>4.5411813599506656</v>
      </c>
      <c r="E54" s="10">
        <f t="shared" si="4"/>
        <v>306.74374500302582</v>
      </c>
      <c r="F54" s="18">
        <f t="shared" si="1"/>
        <v>-25.743745003025822</v>
      </c>
      <c r="G54" s="9">
        <f t="shared" si="2"/>
        <v>662.74040678081701</v>
      </c>
    </row>
    <row r="55" spans="1:8" x14ac:dyDescent="0.25">
      <c r="A55" s="14">
        <v>50</v>
      </c>
      <c r="B55" s="15">
        <v>308</v>
      </c>
      <c r="C55" s="16">
        <f t="shared" si="3"/>
        <v>306.50894188989707</v>
      </c>
      <c r="D55" s="17">
        <f t="shared" si="0"/>
        <v>4.5784578127032409</v>
      </c>
      <c r="E55" s="10">
        <f t="shared" si="4"/>
        <v>306.13617736237131</v>
      </c>
      <c r="F55" s="18">
        <f t="shared" si="1"/>
        <v>1.8638226376286866</v>
      </c>
      <c r="G55" s="9">
        <f t="shared" si="2"/>
        <v>3.4738348245371546</v>
      </c>
    </row>
    <row r="56" spans="1:8" x14ac:dyDescent="0.25">
      <c r="A56" s="14">
        <v>51</v>
      </c>
      <c r="B56" s="15">
        <v>280</v>
      </c>
      <c r="C56" s="16">
        <f t="shared" si="3"/>
        <v>304.86991976208026</v>
      </c>
      <c r="D56" s="17">
        <f t="shared" si="0"/>
        <v>3.9567098186512357</v>
      </c>
      <c r="E56" s="10">
        <f t="shared" si="4"/>
        <v>311.08739970260029</v>
      </c>
      <c r="F56" s="18">
        <f t="shared" si="1"/>
        <v>-31.087399702600294</v>
      </c>
      <c r="G56" s="9">
        <f t="shared" si="2"/>
        <v>966.42642026923284</v>
      </c>
    </row>
    <row r="57" spans="1:8" x14ac:dyDescent="0.25">
      <c r="A57" s="21">
        <v>52</v>
      </c>
      <c r="B57" s="22">
        <v>345</v>
      </c>
      <c r="C57" s="16">
        <f t="shared" si="3"/>
        <v>316.06130366458524</v>
      </c>
      <c r="D57" s="17">
        <f t="shared" si="0"/>
        <v>4.6801772270366104</v>
      </c>
      <c r="E57" s="23">
        <f t="shared" si="4"/>
        <v>308.82662958073149</v>
      </c>
      <c r="F57" s="24">
        <f t="shared" si="1"/>
        <v>36.173370419268508</v>
      </c>
      <c r="G57" s="25">
        <f t="shared" si="2"/>
        <v>1308.5127274896099</v>
      </c>
      <c r="H57" s="26"/>
    </row>
    <row r="58" spans="1:8" x14ac:dyDescent="0.25">
      <c r="A58" s="14"/>
      <c r="B58" s="14"/>
      <c r="C58" s="16"/>
      <c r="D58" s="17"/>
      <c r="E58" s="10"/>
      <c r="F58" s="10"/>
      <c r="G58" s="10"/>
    </row>
    <row r="59" spans="1:8" x14ac:dyDescent="0.25">
      <c r="A59" s="14"/>
      <c r="B59" s="14"/>
      <c r="C59" s="16"/>
      <c r="D59" s="17"/>
      <c r="E59" s="10"/>
      <c r="F59" s="10"/>
      <c r="G59" s="10"/>
    </row>
    <row r="60" spans="1:8" x14ac:dyDescent="0.25">
      <c r="A60" s="14"/>
      <c r="B60" s="14"/>
      <c r="C60" s="16"/>
      <c r="D60" s="17"/>
      <c r="E60" s="10"/>
      <c r="F60" s="10"/>
      <c r="G60" s="10"/>
    </row>
    <row r="61" spans="1:8" x14ac:dyDescent="0.25">
      <c r="A61" s="14"/>
      <c r="B61" s="14"/>
      <c r="C61" s="14"/>
      <c r="D61" s="14"/>
      <c r="E61" s="10"/>
      <c r="F61" s="10"/>
      <c r="G61" s="10"/>
    </row>
    <row r="62" spans="1:8" x14ac:dyDescent="0.25">
      <c r="A62" s="14"/>
      <c r="B62" s="14"/>
      <c r="C62" s="14"/>
      <c r="D62" s="14"/>
      <c r="E62" s="10"/>
      <c r="F62" s="10"/>
      <c r="G62" s="10"/>
    </row>
  </sheetData>
  <pageMargins left="0.7" right="0.7" top="0.78740157499999996" bottom="0.78740157499999996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142875</xdr:colOff>
                <xdr:row>2</xdr:row>
                <xdr:rowOff>133350</xdr:rowOff>
              </from>
              <to>
                <xdr:col>4</xdr:col>
                <xdr:colOff>533400</xdr:colOff>
                <xdr:row>4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6</xdr:col>
                <xdr:colOff>200025</xdr:colOff>
                <xdr:row>3</xdr:row>
                <xdr:rowOff>0</xdr:rowOff>
              </from>
              <to>
                <xdr:col>6</xdr:col>
                <xdr:colOff>381000</xdr:colOff>
                <xdr:row>4</xdr:row>
                <xdr:rowOff>9525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Thermostat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Gimeno</dc:creator>
  <cp:lastModifiedBy>Raul Gimeno</cp:lastModifiedBy>
  <dcterms:created xsi:type="dcterms:W3CDTF">2015-09-28T12:00:29Z</dcterms:created>
  <dcterms:modified xsi:type="dcterms:W3CDTF">2015-09-28T12:20:53Z</dcterms:modified>
</cp:coreProperties>
</file>